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\ShareFile\Shared With Me\Retirement Researcher\Academy\Workshop\Time Segmentation\"/>
    </mc:Choice>
  </mc:AlternateContent>
  <xr:revisionPtr revIDLastSave="0" documentId="13_ncr:1_{0250BC91-8874-45EF-9209-7BB373B4F901}" xr6:coauthVersionLast="45" xr6:coauthVersionMax="45" xr10:uidLastSave="{00000000-0000-0000-0000-000000000000}"/>
  <bookViews>
    <workbookView xWindow="-120" yWindow="-120" windowWidth="29040" windowHeight="15840" xr2:uid="{34A684AE-2C9B-4CC6-A614-5A804D333428}"/>
  </bookViews>
  <sheets>
    <sheet name="Critical Path Calculator" sheetId="1" r:id="rId1"/>
  </sheets>
  <externalReferences>
    <externalReference r:id="rId2"/>
  </externalReferences>
  <definedNames>
    <definedName name="solver_adj" localSheetId="0" hidden="1">'Critical Path Calculator'!$C$7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'Critical Path Calculator'!$C$12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40000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5" i="1"/>
  <c r="B14" i="1"/>
  <c r="C12" i="1"/>
  <c r="C14" i="1" s="1"/>
  <c r="C10" i="1"/>
  <c r="C15" i="1" l="1"/>
  <c r="C16" i="1" s="1"/>
  <c r="C17" i="1" s="1"/>
  <c r="A18" i="1"/>
  <c r="D14" i="1"/>
  <c r="E14" i="1" s="1"/>
  <c r="B15" i="1" s="1"/>
  <c r="D15" i="1" l="1"/>
  <c r="E15" i="1" s="1"/>
  <c r="B16" i="1" s="1"/>
  <c r="C18" i="1"/>
  <c r="A19" i="1"/>
  <c r="D16" i="1" l="1"/>
  <c r="E16" i="1" s="1"/>
  <c r="B17" i="1" s="1"/>
  <c r="A20" i="1"/>
  <c r="C19" i="1"/>
  <c r="D17" i="1" l="1"/>
  <c r="E17" i="1" s="1"/>
  <c r="B18" i="1" s="1"/>
  <c r="C20" i="1"/>
  <c r="A21" i="1"/>
  <c r="A22" i="1" l="1"/>
  <c r="C21" i="1"/>
  <c r="D18" i="1"/>
  <c r="E18" i="1" s="1"/>
  <c r="B19" i="1" s="1"/>
  <c r="D19" i="1" l="1"/>
  <c r="E19" i="1" s="1"/>
  <c r="B20" i="1" s="1"/>
  <c r="C22" i="1"/>
  <c r="A23" i="1"/>
  <c r="D20" i="1" l="1"/>
  <c r="E20" i="1" s="1"/>
  <c r="B21" i="1" s="1"/>
  <c r="C23" i="1"/>
  <c r="A24" i="1"/>
  <c r="D21" i="1" l="1"/>
  <c r="E21" i="1" s="1"/>
  <c r="B22" i="1" s="1"/>
  <c r="A25" i="1"/>
  <c r="C24" i="1"/>
  <c r="D22" i="1" l="1"/>
  <c r="E22" i="1" s="1"/>
  <c r="B23" i="1" s="1"/>
  <c r="C25" i="1"/>
  <c r="A26" i="1"/>
  <c r="C26" i="1" l="1"/>
  <c r="A27" i="1"/>
  <c r="D23" i="1"/>
  <c r="E23" i="1" s="1"/>
  <c r="B24" i="1" s="1"/>
  <c r="D24" i="1" l="1"/>
  <c r="E24" i="1" s="1"/>
  <c r="B25" i="1" s="1"/>
  <c r="A28" i="1"/>
  <c r="C27" i="1"/>
  <c r="C28" i="1" l="1"/>
  <c r="A29" i="1"/>
  <c r="D25" i="1"/>
  <c r="E25" i="1"/>
  <c r="B26" i="1" s="1"/>
  <c r="D26" i="1" l="1"/>
  <c r="E26" i="1" s="1"/>
  <c r="B27" i="1" s="1"/>
  <c r="C29" i="1"/>
  <c r="A30" i="1"/>
  <c r="D27" i="1" l="1"/>
  <c r="E27" i="1" s="1"/>
  <c r="B28" i="1" s="1"/>
  <c r="A31" i="1"/>
  <c r="C30" i="1"/>
  <c r="D28" i="1" l="1"/>
  <c r="E28" i="1" s="1"/>
  <c r="B29" i="1" s="1"/>
  <c r="C31" i="1"/>
  <c r="A32" i="1"/>
  <c r="D29" i="1" l="1"/>
  <c r="E29" i="1" s="1"/>
  <c r="B30" i="1" s="1"/>
  <c r="A33" i="1"/>
  <c r="C32" i="1"/>
  <c r="D30" i="1" l="1"/>
  <c r="E30" i="1" s="1"/>
  <c r="B31" i="1" s="1"/>
  <c r="C33" i="1"/>
  <c r="A34" i="1"/>
  <c r="D31" i="1" l="1"/>
  <c r="E31" i="1" s="1"/>
  <c r="B32" i="1" s="1"/>
  <c r="A35" i="1"/>
  <c r="C34" i="1"/>
  <c r="D32" i="1" l="1"/>
  <c r="E32" i="1" s="1"/>
  <c r="B33" i="1" s="1"/>
  <c r="A36" i="1"/>
  <c r="C35" i="1"/>
  <c r="C36" i="1" l="1"/>
  <c r="A37" i="1"/>
  <c r="D33" i="1"/>
  <c r="E33" i="1" s="1"/>
  <c r="B34" i="1" s="1"/>
  <c r="D34" i="1" l="1"/>
  <c r="E34" i="1" s="1"/>
  <c r="B35" i="1" s="1"/>
  <c r="C37" i="1"/>
  <c r="A38" i="1"/>
  <c r="C38" i="1" l="1"/>
  <c r="A39" i="1"/>
  <c r="D35" i="1"/>
  <c r="E35" i="1"/>
  <c r="B36" i="1" s="1"/>
  <c r="D36" i="1" l="1"/>
  <c r="E36" i="1" s="1"/>
  <c r="B37" i="1" s="1"/>
  <c r="C39" i="1"/>
  <c r="A40" i="1"/>
  <c r="A41" i="1" l="1"/>
  <c r="C40" i="1"/>
  <c r="D37" i="1"/>
  <c r="E37" i="1" s="1"/>
  <c r="B38" i="1" s="1"/>
  <c r="D38" i="1" l="1"/>
  <c r="E38" i="1" s="1"/>
  <c r="B39" i="1" s="1"/>
  <c r="C41" i="1"/>
  <c r="A42" i="1"/>
  <c r="D39" i="1" l="1"/>
  <c r="E39" i="1" s="1"/>
  <c r="B40" i="1" s="1"/>
  <c r="C42" i="1"/>
  <c r="A43" i="1"/>
  <c r="A44" i="1" l="1"/>
  <c r="C43" i="1"/>
  <c r="D40" i="1"/>
  <c r="E40" i="1" s="1"/>
  <c r="B41" i="1" s="1"/>
  <c r="D41" i="1" l="1"/>
  <c r="E41" i="1" s="1"/>
  <c r="B42" i="1" s="1"/>
  <c r="C44" i="1"/>
  <c r="A45" i="1"/>
  <c r="D42" i="1" l="1"/>
  <c r="E42" i="1" s="1"/>
  <c r="B43" i="1" s="1"/>
  <c r="C45" i="1"/>
  <c r="A46" i="1"/>
  <c r="A47" i="1" l="1"/>
  <c r="C46" i="1"/>
  <c r="D43" i="1"/>
  <c r="E43" i="1" s="1"/>
  <c r="B44" i="1" s="1"/>
  <c r="D44" i="1" l="1"/>
  <c r="E44" i="1" s="1"/>
  <c r="B45" i="1" s="1"/>
  <c r="C47" i="1"/>
  <c r="A48" i="1"/>
  <c r="D45" i="1" l="1"/>
  <c r="E45" i="1" s="1"/>
  <c r="B46" i="1" s="1"/>
  <c r="A49" i="1"/>
  <c r="C48" i="1"/>
  <c r="D46" i="1" l="1"/>
  <c r="E46" i="1" s="1"/>
  <c r="B47" i="1" s="1"/>
  <c r="C49" i="1"/>
  <c r="A50" i="1"/>
  <c r="D47" i="1" l="1"/>
  <c r="E47" i="1" s="1"/>
  <c r="B48" i="1" s="1"/>
  <c r="C50" i="1"/>
  <c r="A51" i="1"/>
  <c r="D48" i="1" l="1"/>
  <c r="E48" i="1" s="1"/>
  <c r="B49" i="1" s="1"/>
  <c r="A52" i="1"/>
  <c r="C51" i="1"/>
  <c r="D49" i="1" l="1"/>
  <c r="E49" i="1" s="1"/>
  <c r="B50" i="1" s="1"/>
  <c r="C52" i="1"/>
  <c r="A53" i="1"/>
  <c r="C53" i="1" l="1"/>
  <c r="A54" i="1"/>
  <c r="D50" i="1"/>
  <c r="E50" i="1" s="1"/>
  <c r="B51" i="1" s="1"/>
  <c r="C54" i="1" l="1"/>
  <c r="B54" i="1"/>
  <c r="A55" i="1"/>
  <c r="E54" i="1"/>
  <c r="D54" i="1"/>
  <c r="D51" i="1"/>
  <c r="E51" i="1" s="1"/>
  <c r="B52" i="1" s="1"/>
  <c r="D52" i="1" l="1"/>
  <c r="E52" i="1" s="1"/>
  <c r="B53" i="1" s="1"/>
  <c r="C55" i="1"/>
  <c r="B55" i="1"/>
  <c r="E55" i="1"/>
  <c r="A56" i="1"/>
  <c r="D55" i="1"/>
  <c r="A57" i="1" l="1"/>
  <c r="E56" i="1"/>
  <c r="D56" i="1"/>
  <c r="C56" i="1"/>
  <c r="B56" i="1"/>
  <c r="D53" i="1"/>
  <c r="E53" i="1" s="1"/>
  <c r="B57" i="1" l="1"/>
  <c r="C57" i="1"/>
  <c r="A58" i="1"/>
  <c r="D57" i="1"/>
  <c r="E57" i="1"/>
  <c r="D58" i="1" l="1"/>
  <c r="E58" i="1"/>
  <c r="C58" i="1"/>
  <c r="B58" i="1"/>
  <c r="A59" i="1"/>
  <c r="A60" i="1" l="1"/>
  <c r="E59" i="1"/>
  <c r="B59" i="1"/>
  <c r="D59" i="1"/>
  <c r="C59" i="1"/>
  <c r="B60" i="1" l="1"/>
  <c r="D60" i="1"/>
  <c r="C60" i="1"/>
  <c r="A61" i="1"/>
  <c r="E60" i="1"/>
  <c r="E61" i="1" l="1"/>
  <c r="D61" i="1"/>
  <c r="C61" i="1"/>
  <c r="A62" i="1"/>
  <c r="B61" i="1"/>
  <c r="C62" i="1" l="1"/>
  <c r="B62" i="1"/>
  <c r="A63" i="1"/>
  <c r="E62" i="1"/>
  <c r="D62" i="1"/>
  <c r="C63" i="1" l="1"/>
  <c r="B63" i="1"/>
  <c r="E63" i="1"/>
  <c r="D63" i="1"/>
</calcChain>
</file>

<file path=xl/sharedStrings.xml><?xml version="1.0" encoding="utf-8"?>
<sst xmlns="http://schemas.openxmlformats.org/spreadsheetml/2006/main" count="14" uniqueCount="14">
  <si>
    <t>Time Horizon</t>
  </si>
  <si>
    <t>(must be 50 yrs or less)</t>
  </si>
  <si>
    <t>Portfolio Value</t>
  </si>
  <si>
    <t>Legacy Goal</t>
  </si>
  <si>
    <t>Expected Nominal Return</t>
  </si>
  <si>
    <t>Expected Inflation Rate</t>
  </si>
  <si>
    <t>Initial Distribution Amount</t>
  </si>
  <si>
    <t>Year</t>
  </si>
  <si>
    <t>Beginning of Year Value</t>
  </si>
  <si>
    <t>Distribution Amount</t>
  </si>
  <si>
    <t>Portfolio Growth</t>
  </si>
  <si>
    <t>End of Year Value</t>
  </si>
  <si>
    <t>For illustration purposes only.</t>
  </si>
  <si>
    <t>Computed Real Rate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</si>
</sst>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/>
    </xf>
    <xf numFmtId="44" fontId="0" fillId="0" borderId="0" xfId="0" applyNumberFormat="1" applyProtection="1"/>
    <xf numFmtId="0" fontId="0" fillId="0" borderId="0" xfId="0" applyAlignment="1" applyProtection="1">
      <alignment horizontal="left" wrapText="1"/>
    </xf>
    <xf numFmtId="9" fontId="0" fillId="3" borderId="0" xfId="2" applyFont="1" applyFill="1" applyAlignment="1" applyProtection="1">
      <alignment vertical="center"/>
    </xf>
    <xf numFmtId="8" fontId="0" fillId="3" borderId="0" xfId="0" applyNumberFormat="1" applyFill="1" applyProtection="1"/>
    <xf numFmtId="0" fontId="0" fillId="0" borderId="0" xfId="0" applyAlignment="1" applyProtection="1">
      <alignment horizontal="right" wrapText="1"/>
    </xf>
    <xf numFmtId="164" fontId="0" fillId="0" borderId="0" xfId="0" applyNumberFormat="1" applyProtection="1"/>
    <xf numFmtId="8" fontId="0" fillId="0" borderId="0" xfId="0" applyNumberFormat="1" applyProtection="1"/>
    <xf numFmtId="0" fontId="0" fillId="2" borderId="0" xfId="0" applyFill="1" applyProtection="1">
      <protection locked="0"/>
    </xf>
    <xf numFmtId="164" fontId="0" fillId="2" borderId="0" xfId="1" applyNumberFormat="1" applyFont="1" applyFill="1" applyProtection="1">
      <protection locked="0"/>
    </xf>
    <xf numFmtId="9" fontId="0" fillId="2" borderId="0" xfId="2" applyFont="1" applyFill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Critical Path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'Critical Path Calculator'!$B$14:$B$63</c:f>
              <c:numCache>
                <c:formatCode>_("$"* #,##0.00_);_("$"* \(#,##0.00\);_("$"* "-"??_);_(@_)</c:formatCode>
                <c:ptCount val="50"/>
                <c:pt idx="0" formatCode="_(&quot;$&quot;* #,##0_);_(&quot;$&quot;* \(#,##0\);_(&quot;$&quot;* &quot;-&quot;??_);_(@_)">
                  <c:v>1500000</c:v>
                </c:pt>
                <c:pt idx="1">
                  <c:v>1520391.930960055</c:v>
                </c:pt>
                <c:pt idx="2">
                  <c:v>1540165.2163969143</c:v>
                </c:pt>
                <c:pt idx="3">
                  <c:v>1559239.7767722826</c:v>
                </c:pt>
                <c:pt idx="4">
                  <c:v>1577530.0541530848</c:v>
                </c:pt>
                <c:pt idx="5">
                  <c:v>1594944.6940591927</c:v>
                </c:pt>
                <c:pt idx="6">
                  <c:v>1611386.2100765596</c:v>
                </c:pt>
                <c:pt idx="7">
                  <c:v>1626750.6303342271</c:v>
                </c:pt>
                <c:pt idx="8">
                  <c:v>1640927.1248973932</c:v>
                </c:pt>
                <c:pt idx="9">
                  <c:v>1653797.6130801111</c:v>
                </c:pt>
                <c:pt idx="10">
                  <c:v>1665236.3496301004</c:v>
                </c:pt>
                <c:pt idx="11">
                  <c:v>1675109.4886844689</c:v>
                </c:pt>
                <c:pt idx="12">
                  <c:v>1683274.6243387414</c:v>
                </c:pt>
                <c:pt idx="13">
                  <c:v>1689580.3066123291</c:v>
                </c:pt>
                <c:pt idx="14">
                  <c:v>1693865.5315312957</c:v>
                </c:pt>
                <c:pt idx="15">
                  <c:v>1695959.203983861</c:v>
                </c:pt>
                <c:pt idx="16">
                  <c:v>1695679.5719353347</c:v>
                </c:pt>
                <c:pt idx="17">
                  <c:v>1692833.6305169505</c:v>
                </c:pt>
                <c:pt idx="18">
                  <c:v>1687216.4944271927</c:v>
                </c:pt>
                <c:pt idx="19">
                  <c:v>1678610.7370044787</c:v>
                </c:pt>
                <c:pt idx="20">
                  <c:v>1666785.6942463068</c:v>
                </c:pt>
                <c:pt idx="21">
                  <c:v>1651496.7319619744</c:v>
                </c:pt>
                <c:pt idx="22">
                  <c:v>1632484.4741535259</c:v>
                </c:pt>
                <c:pt idx="23">
                  <c:v>1609473.9906224587</c:v>
                </c:pt>
                <c:pt idx="24">
                  <c:v>1582173.941697676</c:v>
                </c:pt>
                <c:pt idx="25">
                  <c:v>1550275.6778729768</c:v>
                </c:pt>
                <c:pt idx="26">
                  <c:v>1513452.2920297552</c:v>
                </c:pt>
                <c:pt idx="27">
                  <c:v>1471357.6218022662</c:v>
                </c:pt>
                <c:pt idx="28">
                  <c:v>1423625.1995185339</c:v>
                </c:pt>
                <c:pt idx="29">
                  <c:v>1369867.1470193993</c:v>
                </c:pt>
                <c:pt idx="30">
                  <c:v>1309673.0125210562</c:v>
                </c:pt>
                <c:pt idx="31">
                  <c:v>1242608.5465423167</c:v>
                </c:pt>
                <c:pt idx="32">
                  <c:v>1168214.4137664963</c:v>
                </c:pt>
                <c:pt idx="33">
                  <c:v>1086004.8375487968</c:v>
                </c:pt>
                <c:pt idx="34">
                  <c:v>995466.17361303163</c:v>
                </c:pt>
                <c:pt idx="35">
                  <c:v>896055.40930608194</c:v>
                </c:pt>
                <c:pt idx="36">
                  <c:v>787198.58459415671</c:v>
                </c:pt>
                <c:pt idx="37">
                  <c:v>668289.13079131837</c:v>
                </c:pt>
                <c:pt idx="38">
                  <c:v>538686.12280736165</c:v>
                </c:pt>
                <c:pt idx="39">
                  <c:v>397712.44048850145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6-41CC-8E95-30586F71D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173800"/>
        <c:axId val="1056174128"/>
      </c:lineChart>
      <c:catAx>
        <c:axId val="1056173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174128"/>
        <c:crosses val="autoZero"/>
        <c:auto val="1"/>
        <c:lblAlgn val="ctr"/>
        <c:lblOffset val="100"/>
        <c:noMultiLvlLbl val="0"/>
      </c:catAx>
      <c:valAx>
        <c:axId val="105617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173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23812</xdr:rowOff>
    </xdr:from>
    <xdr:to>
      <xdr:col>18</xdr:col>
      <xdr:colOff>457200</xdr:colOff>
      <xdr:row>24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568014-73DE-459D-A35D-36E8374AA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66675</xdr:colOff>
      <xdr:row>2</xdr:row>
      <xdr:rowOff>170837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7FF2393-C8CE-4E89-9099-92B29FD4A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686300" cy="5518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b/Documents/Time%20Segmentation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Critical Paths"/>
      <sheetName val="Max Bad Years"/>
      <sheetName val="Sheet1"/>
      <sheetName val="2000 simulation"/>
      <sheetName val="GFD_10YearTreasuryYields"/>
      <sheetName val="1927"/>
      <sheetName val="1975"/>
      <sheetName val="1931"/>
      <sheetName val="1932"/>
      <sheetName val="1939"/>
    </sheetNames>
    <sheetDataSet>
      <sheetData sheetId="0"/>
      <sheetData sheetId="1"/>
      <sheetData sheetId="2">
        <row r="12">
          <cell r="B12">
            <v>1800000</v>
          </cell>
        </row>
        <row r="13">
          <cell r="B13">
            <v>1824643.0053558552</v>
          </cell>
        </row>
        <row r="14">
          <cell r="B14">
            <v>1848557.4511401786</v>
          </cell>
        </row>
        <row r="15">
          <cell r="B15">
            <v>1871648.0880792143</v>
          </cell>
        </row>
        <row r="16">
          <cell r="B16">
            <v>1893813.1397966626</v>
          </cell>
        </row>
        <row r="17">
          <cell r="B17">
            <v>1914943.9235193878</v>
          </cell>
        </row>
        <row r="18">
          <cell r="B18">
            <v>1934924.4502302362</v>
          </cell>
        </row>
        <row r="19">
          <cell r="B19">
            <v>1953631.0031926732</v>
          </cell>
        </row>
        <row r="20">
          <cell r="B20">
            <v>1970931.69371676</v>
          </cell>
        </row>
        <row r="21">
          <cell r="B21">
            <v>1986685.9929779847</v>
          </cell>
        </row>
        <row r="22">
          <cell r="B22">
            <v>2000744.2386395324</v>
          </cell>
        </row>
        <row r="23">
          <cell r="B23">
            <v>2012947.1149645369</v>
          </cell>
        </row>
        <row r="24">
          <cell r="B24">
            <v>2023125.1050375821</v>
          </cell>
        </row>
        <row r="25">
          <cell r="B25">
            <v>2031097.9136440244</v>
          </cell>
        </row>
        <row r="26">
          <cell r="B26">
            <v>2036673.8592814258</v>
          </cell>
        </row>
        <row r="27">
          <cell r="B27">
            <v>2039649.2336993529</v>
          </cell>
        </row>
        <row r="28">
          <cell r="B28">
            <v>2039807.6272817922</v>
          </cell>
        </row>
        <row r="29">
          <cell r="B29">
            <v>2036919.2185002775</v>
          </cell>
        </row>
        <row r="30">
          <cell r="B30">
            <v>2030740.0255753191</v>
          </cell>
        </row>
        <row r="31">
          <cell r="B31">
            <v>2021011.1183886137</v>
          </cell>
        </row>
        <row r="32">
          <cell r="B32">
            <v>2007457.7885886088</v>
          </cell>
        </row>
        <row r="33">
          <cell r="B33">
            <v>1989788.6757270205</v>
          </cell>
        </row>
        <row r="34">
          <cell r="B34">
            <v>1967694.8471536222</v>
          </cell>
        </row>
        <row r="35">
          <cell r="B35">
            <v>1940848.8292807615</v>
          </cell>
        </row>
        <row r="36">
          <cell r="B36">
            <v>1908903.5877073416</v>
          </cell>
        </row>
        <row r="37">
          <cell r="B37">
            <v>1871491.453564127</v>
          </cell>
        </row>
        <row r="38">
          <cell r="B38">
            <v>1828222.9933078941</v>
          </cell>
        </row>
        <row r="39">
          <cell r="B39">
            <v>1778685.8190508164</v>
          </cell>
        </row>
        <row r="40">
          <cell r="B40">
            <v>1722443.3363632106</v>
          </cell>
        </row>
        <row r="41">
          <cell r="B41">
            <v>1659033.42633202</v>
          </cell>
        </row>
        <row r="42">
          <cell r="B42">
            <v>1587967.0584937893</v>
          </cell>
        </row>
        <row r="43">
          <cell r="B43">
            <v>1508726.8310890023</v>
          </cell>
        </row>
        <row r="44">
          <cell r="B44">
            <v>1420765.4349040915</v>
          </cell>
        </row>
        <row r="45">
          <cell r="B45">
            <v>1323504.0367777543</v>
          </cell>
        </row>
        <row r="46">
          <cell r="B46">
            <v>1216330.5786489542</v>
          </cell>
        </row>
        <row r="47">
          <cell r="B47">
            <v>1098597.9878146832</v>
          </cell>
        </row>
        <row r="48">
          <cell r="B48">
            <v>969622.29384569731</v>
          </cell>
        </row>
        <row r="49">
          <cell r="B49">
            <v>828680.64737747051</v>
          </cell>
        </row>
        <row r="50">
          <cell r="B50">
            <v>675009.235751017</v>
          </cell>
        </row>
        <row r="51">
          <cell r="B51">
            <v>507801.09022338095</v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298B5-310B-48EC-9E8F-640CCD7F7E18}">
  <dimension ref="A4:E70"/>
  <sheetViews>
    <sheetView tabSelected="1" workbookViewId="0">
      <selection activeCell="D10" sqref="D10"/>
    </sheetView>
  </sheetViews>
  <sheetFormatPr defaultRowHeight="15" x14ac:dyDescent="0.25"/>
  <cols>
    <col min="1" max="1" width="10.7109375" style="3" customWidth="1"/>
    <col min="2" max="2" width="14.28515625" style="2" bestFit="1" customWidth="1"/>
    <col min="3" max="3" width="14.5703125" style="2" customWidth="1"/>
    <col min="4" max="4" width="13.7109375" style="2" customWidth="1"/>
    <col min="5" max="5" width="16" style="2" customWidth="1"/>
    <col min="6" max="16384" width="9.140625" style="2"/>
  </cols>
  <sheetData>
    <row r="4" spans="1:5" x14ac:dyDescent="0.25">
      <c r="A4" s="1" t="s">
        <v>0</v>
      </c>
      <c r="B4" s="1"/>
      <c r="C4" s="11">
        <v>40</v>
      </c>
      <c r="D4" s="2" t="s">
        <v>1</v>
      </c>
    </row>
    <row r="5" spans="1:5" x14ac:dyDescent="0.25">
      <c r="A5" s="1" t="s">
        <v>2</v>
      </c>
      <c r="B5" s="1"/>
      <c r="C5" s="12">
        <v>1500000</v>
      </c>
    </row>
    <row r="6" spans="1:5" x14ac:dyDescent="0.25">
      <c r="A6" s="3" t="s">
        <v>3</v>
      </c>
      <c r="B6" s="3"/>
      <c r="C6" s="12">
        <v>75000</v>
      </c>
      <c r="D6" s="4"/>
    </row>
    <row r="7" spans="1:5" x14ac:dyDescent="0.25">
      <c r="A7" s="1" t="s">
        <v>4</v>
      </c>
      <c r="B7" s="1"/>
      <c r="C7" s="13">
        <v>0.05</v>
      </c>
    </row>
    <row r="8" spans="1:5" x14ac:dyDescent="0.25">
      <c r="A8" s="1" t="s">
        <v>5</v>
      </c>
      <c r="B8" s="1"/>
      <c r="C8" s="13">
        <v>0.03</v>
      </c>
    </row>
    <row r="10" spans="1:5" ht="27.75" customHeight="1" x14ac:dyDescent="0.25">
      <c r="A10" s="5" t="s">
        <v>13</v>
      </c>
      <c r="B10" s="5"/>
      <c r="C10" s="6">
        <f>(1+C7)/(1+C8)-1</f>
        <v>1.9417475728155331E-2</v>
      </c>
    </row>
    <row r="12" spans="1:5" x14ac:dyDescent="0.25">
      <c r="A12" s="1" t="s">
        <v>6</v>
      </c>
      <c r="B12" s="1"/>
      <c r="C12" s="7">
        <f>PMT(C10,C4,C5,(-1*C6),1)*-1</f>
        <v>52007.684799947572</v>
      </c>
    </row>
    <row r="13" spans="1:5" ht="30" x14ac:dyDescent="0.25">
      <c r="A13" s="3" t="s">
        <v>7</v>
      </c>
      <c r="B13" s="8" t="s">
        <v>8</v>
      </c>
      <c r="C13" s="8" t="s">
        <v>9</v>
      </c>
      <c r="D13" s="8" t="s">
        <v>10</v>
      </c>
      <c r="E13" s="8" t="s">
        <v>11</v>
      </c>
    </row>
    <row r="14" spans="1:5" x14ac:dyDescent="0.25">
      <c r="A14" s="3">
        <v>1</v>
      </c>
      <c r="B14" s="9">
        <f>C5</f>
        <v>1500000</v>
      </c>
      <c r="C14" s="10">
        <f>C12</f>
        <v>52007.684799947572</v>
      </c>
      <c r="D14" s="9">
        <f>(B14-C14)*$C$7</f>
        <v>72399.61576000262</v>
      </c>
      <c r="E14" s="4">
        <f t="shared" ref="E14:E62" si="0">IF(A14="","",B14+D14-C14)</f>
        <v>1520391.930960055</v>
      </c>
    </row>
    <row r="15" spans="1:5" x14ac:dyDescent="0.25">
      <c r="A15" s="3">
        <f t="shared" ref="A15:A63" si="1">IF(A14="","",IF(A14=$C$4,"",A14+1))</f>
        <v>2</v>
      </c>
      <c r="B15" s="4">
        <f t="shared" ref="B15:B57" si="2">IF(A15="","",E14)</f>
        <v>1520391.930960055</v>
      </c>
      <c r="C15" s="10">
        <f t="shared" ref="C15:C63" si="3">IF(A15="","",C14*(1+$C$8))</f>
        <v>53567.915343945999</v>
      </c>
      <c r="D15" s="9">
        <f t="shared" ref="D15:D63" si="4">IF(A15="","",(B15-C15)*$C$7)</f>
        <v>73341.200780805448</v>
      </c>
      <c r="E15" s="4">
        <f t="shared" si="0"/>
        <v>1540165.2163969143</v>
      </c>
    </row>
    <row r="16" spans="1:5" x14ac:dyDescent="0.25">
      <c r="A16" s="3">
        <f t="shared" si="1"/>
        <v>3</v>
      </c>
      <c r="B16" s="4">
        <f t="shared" si="2"/>
        <v>1540165.2163969143</v>
      </c>
      <c r="C16" s="10">
        <f t="shared" si="3"/>
        <v>55174.95280426438</v>
      </c>
      <c r="D16" s="9">
        <f>IF(A16="","",(B16-C16)*$C$7)</f>
        <v>74249.5131796325</v>
      </c>
      <c r="E16" s="4">
        <f t="shared" si="0"/>
        <v>1559239.7767722826</v>
      </c>
    </row>
    <row r="17" spans="1:5" x14ac:dyDescent="0.25">
      <c r="A17" s="3">
        <f t="shared" si="1"/>
        <v>4</v>
      </c>
      <c r="B17" s="4">
        <f t="shared" si="2"/>
        <v>1559239.7767722826</v>
      </c>
      <c r="C17" s="10">
        <f t="shared" si="3"/>
        <v>56830.201388392314</v>
      </c>
      <c r="D17" s="9">
        <f t="shared" si="4"/>
        <v>75120.478769194509</v>
      </c>
      <c r="E17" s="4">
        <f t="shared" si="0"/>
        <v>1577530.0541530848</v>
      </c>
    </row>
    <row r="18" spans="1:5" x14ac:dyDescent="0.25">
      <c r="A18" s="3">
        <f t="shared" si="1"/>
        <v>5</v>
      </c>
      <c r="B18" s="4">
        <f t="shared" si="2"/>
        <v>1577530.0541530848</v>
      </c>
      <c r="C18" s="10">
        <f t="shared" si="3"/>
        <v>58535.107430044081</v>
      </c>
      <c r="D18" s="9">
        <f t="shared" si="4"/>
        <v>75949.747336152039</v>
      </c>
      <c r="E18" s="4">
        <f t="shared" si="0"/>
        <v>1594944.6940591927</v>
      </c>
    </row>
    <row r="19" spans="1:5" x14ac:dyDescent="0.25">
      <c r="A19" s="3">
        <f t="shared" si="1"/>
        <v>6</v>
      </c>
      <c r="B19" s="4">
        <f t="shared" si="2"/>
        <v>1594944.6940591927</v>
      </c>
      <c r="C19" s="10">
        <f t="shared" si="3"/>
        <v>60291.160652945407</v>
      </c>
      <c r="D19" s="9">
        <f t="shared" si="4"/>
        <v>76732.676670312358</v>
      </c>
      <c r="E19" s="4">
        <f t="shared" si="0"/>
        <v>1611386.2100765596</v>
      </c>
    </row>
    <row r="20" spans="1:5" x14ac:dyDescent="0.25">
      <c r="A20" s="3">
        <f t="shared" si="1"/>
        <v>7</v>
      </c>
      <c r="B20" s="4">
        <f t="shared" si="2"/>
        <v>1611386.2100765596</v>
      </c>
      <c r="C20" s="10">
        <f t="shared" si="3"/>
        <v>62099.895472533768</v>
      </c>
      <c r="D20" s="9">
        <f t="shared" si="4"/>
        <v>77464.315730201299</v>
      </c>
      <c r="E20" s="4">
        <f t="shared" si="0"/>
        <v>1626750.6303342271</v>
      </c>
    </row>
    <row r="21" spans="1:5" x14ac:dyDescent="0.25">
      <c r="A21" s="3">
        <f t="shared" si="1"/>
        <v>8</v>
      </c>
      <c r="B21" s="4">
        <f t="shared" si="2"/>
        <v>1626750.6303342271</v>
      </c>
      <c r="C21" s="10">
        <f t="shared" si="3"/>
        <v>63962.892336709781</v>
      </c>
      <c r="D21" s="9">
        <f t="shared" si="4"/>
        <v>78139.38689987587</v>
      </c>
      <c r="E21" s="4">
        <f t="shared" si="0"/>
        <v>1640927.1248973932</v>
      </c>
    </row>
    <row r="22" spans="1:5" x14ac:dyDescent="0.25">
      <c r="A22" s="3">
        <f t="shared" si="1"/>
        <v>9</v>
      </c>
      <c r="B22" s="4">
        <f t="shared" si="2"/>
        <v>1640927.1248973932</v>
      </c>
      <c r="C22" s="10">
        <f t="shared" si="3"/>
        <v>65881.779106811082</v>
      </c>
      <c r="D22" s="9">
        <f t="shared" si="4"/>
        <v>78752.267289529103</v>
      </c>
      <c r="E22" s="4">
        <f t="shared" si="0"/>
        <v>1653797.6130801111</v>
      </c>
    </row>
    <row r="23" spans="1:5" x14ac:dyDescent="0.25">
      <c r="A23" s="3">
        <f t="shared" si="1"/>
        <v>10</v>
      </c>
      <c r="B23" s="4">
        <f t="shared" si="2"/>
        <v>1653797.6130801111</v>
      </c>
      <c r="C23" s="10">
        <f>IF(A23="","",C22*(1+$C$8))</f>
        <v>67858.232480015417</v>
      </c>
      <c r="D23" s="9">
        <f t="shared" si="4"/>
        <v>79296.969030004795</v>
      </c>
      <c r="E23" s="4">
        <f t="shared" si="0"/>
        <v>1665236.3496301004</v>
      </c>
    </row>
    <row r="24" spans="1:5" x14ac:dyDescent="0.25">
      <c r="A24" s="3">
        <f t="shared" si="1"/>
        <v>11</v>
      </c>
      <c r="B24" s="4">
        <f t="shared" si="2"/>
        <v>1665236.3496301004</v>
      </c>
      <c r="C24" s="10">
        <f t="shared" si="3"/>
        <v>69893.979454415879</v>
      </c>
      <c r="D24" s="9">
        <f t="shared" si="4"/>
        <v>79767.118508784231</v>
      </c>
      <c r="E24" s="4">
        <f t="shared" si="0"/>
        <v>1675109.4886844689</v>
      </c>
    </row>
    <row r="25" spans="1:5" x14ac:dyDescent="0.25">
      <c r="A25" s="3">
        <f t="shared" si="1"/>
        <v>12</v>
      </c>
      <c r="B25" s="4">
        <f t="shared" si="2"/>
        <v>1675109.4886844689</v>
      </c>
      <c r="C25" s="10">
        <f t="shared" si="3"/>
        <v>71990.798838048358</v>
      </c>
      <c r="D25" s="9">
        <f t="shared" si="4"/>
        <v>80155.934492321045</v>
      </c>
      <c r="E25" s="4">
        <f t="shared" si="0"/>
        <v>1683274.6243387414</v>
      </c>
    </row>
    <row r="26" spans="1:5" x14ac:dyDescent="0.25">
      <c r="A26" s="3">
        <f t="shared" si="1"/>
        <v>13</v>
      </c>
      <c r="B26" s="4">
        <f t="shared" si="2"/>
        <v>1683274.6243387414</v>
      </c>
      <c r="C26" s="10">
        <f t="shared" si="3"/>
        <v>74150.522803189815</v>
      </c>
      <c r="D26" s="9">
        <f t="shared" si="4"/>
        <v>80456.205076777595</v>
      </c>
      <c r="E26" s="4">
        <f t="shared" si="0"/>
        <v>1689580.3066123291</v>
      </c>
    </row>
    <row r="27" spans="1:5" x14ac:dyDescent="0.25">
      <c r="A27" s="3">
        <f t="shared" si="1"/>
        <v>14</v>
      </c>
      <c r="B27" s="4">
        <f t="shared" si="2"/>
        <v>1689580.3066123291</v>
      </c>
      <c r="C27" s="10">
        <f t="shared" si="3"/>
        <v>76375.038487285507</v>
      </c>
      <c r="D27" s="9">
        <f t="shared" si="4"/>
        <v>80660.263406252183</v>
      </c>
      <c r="E27" s="4">
        <f t="shared" si="0"/>
        <v>1693865.5315312957</v>
      </c>
    </row>
    <row r="28" spans="1:5" x14ac:dyDescent="0.25">
      <c r="A28" s="3">
        <f t="shared" si="1"/>
        <v>15</v>
      </c>
      <c r="B28" s="4">
        <f t="shared" si="2"/>
        <v>1693865.5315312957</v>
      </c>
      <c r="C28" s="10">
        <f t="shared" si="3"/>
        <v>78666.289641904077</v>
      </c>
      <c r="D28" s="9">
        <f t="shared" si="4"/>
        <v>80759.962094469578</v>
      </c>
      <c r="E28" s="4">
        <f t="shared" si="0"/>
        <v>1695959.203983861</v>
      </c>
    </row>
    <row r="29" spans="1:5" x14ac:dyDescent="0.25">
      <c r="A29" s="3">
        <f t="shared" si="1"/>
        <v>16</v>
      </c>
      <c r="B29" s="4">
        <f t="shared" si="2"/>
        <v>1695959.203983861</v>
      </c>
      <c r="C29" s="10">
        <f t="shared" si="3"/>
        <v>81026.2783311612</v>
      </c>
      <c r="D29" s="9">
        <f t="shared" si="4"/>
        <v>80746.646282634989</v>
      </c>
      <c r="E29" s="4">
        <f t="shared" si="0"/>
        <v>1695679.5719353347</v>
      </c>
    </row>
    <row r="30" spans="1:5" x14ac:dyDescent="0.25">
      <c r="A30" s="3">
        <f t="shared" si="1"/>
        <v>17</v>
      </c>
      <c r="B30" s="4">
        <f t="shared" si="2"/>
        <v>1695679.5719353347</v>
      </c>
      <c r="C30" s="10">
        <f t="shared" si="3"/>
        <v>83457.066681096039</v>
      </c>
      <c r="D30" s="9">
        <f t="shared" si="4"/>
        <v>80611.125262711939</v>
      </c>
      <c r="E30" s="4">
        <f t="shared" si="0"/>
        <v>1692833.6305169505</v>
      </c>
    </row>
    <row r="31" spans="1:5" x14ac:dyDescent="0.25">
      <c r="A31" s="3">
        <f t="shared" si="1"/>
        <v>18</v>
      </c>
      <c r="B31" s="4">
        <f t="shared" si="2"/>
        <v>1692833.6305169505</v>
      </c>
      <c r="C31" s="10">
        <f t="shared" si="3"/>
        <v>85960.778681528929</v>
      </c>
      <c r="D31" s="9">
        <f t="shared" si="4"/>
        <v>80343.642591771088</v>
      </c>
      <c r="E31" s="4">
        <f t="shared" si="0"/>
        <v>1687216.4944271927</v>
      </c>
    </row>
    <row r="32" spans="1:5" x14ac:dyDescent="0.25">
      <c r="A32" s="3">
        <f t="shared" si="1"/>
        <v>19</v>
      </c>
      <c r="B32" s="4">
        <f t="shared" si="2"/>
        <v>1687216.4944271927</v>
      </c>
      <c r="C32" s="10">
        <f t="shared" si="3"/>
        <v>88539.602041974795</v>
      </c>
      <c r="D32" s="9">
        <f t="shared" si="4"/>
        <v>79933.844619260897</v>
      </c>
      <c r="E32" s="4">
        <f t="shared" si="0"/>
        <v>1678610.7370044787</v>
      </c>
    </row>
    <row r="33" spans="1:5" x14ac:dyDescent="0.25">
      <c r="A33" s="3">
        <f t="shared" si="1"/>
        <v>20</v>
      </c>
      <c r="B33" s="4">
        <f t="shared" si="2"/>
        <v>1678610.7370044787</v>
      </c>
      <c r="C33" s="10">
        <f t="shared" si="3"/>
        <v>91195.790103234045</v>
      </c>
      <c r="D33" s="9">
        <f t="shared" si="4"/>
        <v>79370.747345062235</v>
      </c>
      <c r="E33" s="4">
        <f t="shared" si="0"/>
        <v>1666785.6942463068</v>
      </c>
    </row>
    <row r="34" spans="1:5" x14ac:dyDescent="0.25">
      <c r="A34" s="3">
        <f t="shared" si="1"/>
        <v>21</v>
      </c>
      <c r="B34" s="4">
        <f t="shared" si="2"/>
        <v>1666785.6942463068</v>
      </c>
      <c r="C34" s="10">
        <f t="shared" si="3"/>
        <v>93931.663806331067</v>
      </c>
      <c r="D34" s="9">
        <f t="shared" si="4"/>
        <v>78642.701521998795</v>
      </c>
      <c r="E34" s="4">
        <f t="shared" si="0"/>
        <v>1651496.7319619744</v>
      </c>
    </row>
    <row r="35" spans="1:5" x14ac:dyDescent="0.25">
      <c r="A35" s="3">
        <f t="shared" si="1"/>
        <v>22</v>
      </c>
      <c r="B35" s="4">
        <f t="shared" si="2"/>
        <v>1651496.7319619744</v>
      </c>
      <c r="C35" s="10">
        <f t="shared" si="3"/>
        <v>96749.613720520996</v>
      </c>
      <c r="D35" s="9">
        <f t="shared" si="4"/>
        <v>77737.355912072671</v>
      </c>
      <c r="E35" s="4">
        <f t="shared" si="0"/>
        <v>1632484.4741535259</v>
      </c>
    </row>
    <row r="36" spans="1:5" x14ac:dyDescent="0.25">
      <c r="A36" s="3">
        <f t="shared" si="1"/>
        <v>23</v>
      </c>
      <c r="B36" s="4">
        <f t="shared" si="2"/>
        <v>1632484.4741535259</v>
      </c>
      <c r="C36" s="10">
        <f t="shared" si="3"/>
        <v>99652.102132136628</v>
      </c>
      <c r="D36" s="9">
        <f t="shared" si="4"/>
        <v>76641.618601069466</v>
      </c>
      <c r="E36" s="4">
        <f t="shared" si="0"/>
        <v>1609473.9906224587</v>
      </c>
    </row>
    <row r="37" spans="1:5" x14ac:dyDescent="0.25">
      <c r="A37" s="3">
        <f t="shared" si="1"/>
        <v>24</v>
      </c>
      <c r="B37" s="4">
        <f t="shared" si="2"/>
        <v>1609473.9906224587</v>
      </c>
      <c r="C37" s="10">
        <f t="shared" si="3"/>
        <v>102641.66519610073</v>
      </c>
      <c r="D37" s="9">
        <f t="shared" si="4"/>
        <v>75341.616271317907</v>
      </c>
      <c r="E37" s="4">
        <f t="shared" si="0"/>
        <v>1582173.941697676</v>
      </c>
    </row>
    <row r="38" spans="1:5" x14ac:dyDescent="0.25">
      <c r="A38" s="3">
        <f t="shared" si="1"/>
        <v>25</v>
      </c>
      <c r="B38" s="4">
        <f t="shared" si="2"/>
        <v>1582173.941697676</v>
      </c>
      <c r="C38" s="10">
        <f t="shared" si="3"/>
        <v>105720.91515198376</v>
      </c>
      <c r="D38" s="9">
        <f t="shared" si="4"/>
        <v>73822.65132728462</v>
      </c>
      <c r="E38" s="4">
        <f t="shared" si="0"/>
        <v>1550275.6778729768</v>
      </c>
    </row>
    <row r="39" spans="1:5" x14ac:dyDescent="0.25">
      <c r="A39" s="3">
        <f t="shared" si="1"/>
        <v>26</v>
      </c>
      <c r="B39" s="4">
        <f t="shared" si="2"/>
        <v>1550275.6778729768</v>
      </c>
      <c r="C39" s="10">
        <f t="shared" si="3"/>
        <v>108892.54260654328</v>
      </c>
      <c r="D39" s="9">
        <f t="shared" si="4"/>
        <v>72069.156763321676</v>
      </c>
      <c r="E39" s="4">
        <f t="shared" si="0"/>
        <v>1513452.2920297552</v>
      </c>
    </row>
    <row r="40" spans="1:5" x14ac:dyDescent="0.25">
      <c r="A40" s="3">
        <f t="shared" si="1"/>
        <v>27</v>
      </c>
      <c r="B40" s="4">
        <f t="shared" si="2"/>
        <v>1513452.2920297552</v>
      </c>
      <c r="C40" s="10">
        <f t="shared" si="3"/>
        <v>112159.31888473958</v>
      </c>
      <c r="D40" s="9">
        <f t="shared" si="4"/>
        <v>70064.648657250786</v>
      </c>
      <c r="E40" s="4">
        <f t="shared" si="0"/>
        <v>1471357.6218022662</v>
      </c>
    </row>
    <row r="41" spans="1:5" x14ac:dyDescent="0.25">
      <c r="A41" s="3">
        <f t="shared" si="1"/>
        <v>28</v>
      </c>
      <c r="B41" s="4">
        <f t="shared" si="2"/>
        <v>1471357.6218022662</v>
      </c>
      <c r="C41" s="10">
        <f t="shared" si="3"/>
        <v>115524.09845128177</v>
      </c>
      <c r="D41" s="9">
        <f t="shared" si="4"/>
        <v>67791.676167549231</v>
      </c>
      <c r="E41" s="4">
        <f t="shared" si="0"/>
        <v>1423625.1995185339</v>
      </c>
    </row>
    <row r="42" spans="1:5" x14ac:dyDescent="0.25">
      <c r="A42" s="3">
        <f t="shared" si="1"/>
        <v>29</v>
      </c>
      <c r="B42" s="4">
        <f t="shared" si="2"/>
        <v>1423625.1995185339</v>
      </c>
      <c r="C42" s="10">
        <f t="shared" si="3"/>
        <v>118989.82140482022</v>
      </c>
      <c r="D42" s="9">
        <f t="shared" si="4"/>
        <v>65231.768905685683</v>
      </c>
      <c r="E42" s="4">
        <f t="shared" si="0"/>
        <v>1369867.1470193993</v>
      </c>
    </row>
    <row r="43" spans="1:5" x14ac:dyDescent="0.25">
      <c r="A43" s="3">
        <f t="shared" si="1"/>
        <v>30</v>
      </c>
      <c r="B43" s="4">
        <f t="shared" si="2"/>
        <v>1369867.1470193993</v>
      </c>
      <c r="C43" s="10">
        <f t="shared" si="3"/>
        <v>122559.51604696483</v>
      </c>
      <c r="D43" s="9">
        <f t="shared" si="4"/>
        <v>62365.381548621728</v>
      </c>
      <c r="E43" s="4">
        <f t="shared" si="0"/>
        <v>1309673.0125210562</v>
      </c>
    </row>
    <row r="44" spans="1:5" x14ac:dyDescent="0.25">
      <c r="A44" s="3">
        <f t="shared" si="1"/>
        <v>31</v>
      </c>
      <c r="B44" s="4">
        <f t="shared" si="2"/>
        <v>1309673.0125210562</v>
      </c>
      <c r="C44" s="10">
        <f t="shared" si="3"/>
        <v>126236.30152837378</v>
      </c>
      <c r="D44" s="9">
        <f t="shared" si="4"/>
        <v>59171.835549634125</v>
      </c>
      <c r="E44" s="4">
        <f t="shared" si="0"/>
        <v>1242608.5465423167</v>
      </c>
    </row>
    <row r="45" spans="1:5" x14ac:dyDescent="0.25">
      <c r="A45" s="3">
        <f t="shared" si="1"/>
        <v>32</v>
      </c>
      <c r="B45" s="4">
        <f t="shared" si="2"/>
        <v>1242608.5465423167</v>
      </c>
      <c r="C45" s="10">
        <f t="shared" si="3"/>
        <v>130023.39057422499</v>
      </c>
      <c r="D45" s="9">
        <f t="shared" si="4"/>
        <v>55629.257798404586</v>
      </c>
      <c r="E45" s="4">
        <f t="shared" si="0"/>
        <v>1168214.4137664963</v>
      </c>
    </row>
    <row r="46" spans="1:5" x14ac:dyDescent="0.25">
      <c r="A46" s="3">
        <f t="shared" si="1"/>
        <v>33</v>
      </c>
      <c r="B46" s="4">
        <f t="shared" si="2"/>
        <v>1168214.4137664963</v>
      </c>
      <c r="C46" s="10">
        <f t="shared" si="3"/>
        <v>133924.09229145176</v>
      </c>
      <c r="D46" s="9">
        <f t="shared" si="4"/>
        <v>51714.516073752231</v>
      </c>
      <c r="E46" s="4">
        <f t="shared" si="0"/>
        <v>1086004.8375487968</v>
      </c>
    </row>
    <row r="47" spans="1:5" x14ac:dyDescent="0.25">
      <c r="A47" s="3">
        <f t="shared" si="1"/>
        <v>34</v>
      </c>
      <c r="B47" s="4">
        <f t="shared" si="2"/>
        <v>1086004.8375487968</v>
      </c>
      <c r="C47" s="10">
        <f t="shared" si="3"/>
        <v>137941.81506019531</v>
      </c>
      <c r="D47" s="9">
        <f t="shared" si="4"/>
        <v>47403.151124430078</v>
      </c>
      <c r="E47" s="4">
        <f t="shared" si="0"/>
        <v>995466.17361303163</v>
      </c>
    </row>
    <row r="48" spans="1:5" x14ac:dyDescent="0.25">
      <c r="A48" s="3">
        <f t="shared" si="1"/>
        <v>35</v>
      </c>
      <c r="B48" s="4">
        <f t="shared" si="2"/>
        <v>995466.17361303163</v>
      </c>
      <c r="C48" s="10">
        <f t="shared" si="3"/>
        <v>142080.06951200118</v>
      </c>
      <c r="D48" s="9">
        <f t="shared" si="4"/>
        <v>42669.305205051525</v>
      </c>
      <c r="E48" s="4">
        <f t="shared" si="0"/>
        <v>896055.40930608194</v>
      </c>
    </row>
    <row r="49" spans="1:5" x14ac:dyDescent="0.25">
      <c r="A49" s="3">
        <f t="shared" si="1"/>
        <v>36</v>
      </c>
      <c r="B49" s="4">
        <f t="shared" si="2"/>
        <v>896055.40930608194</v>
      </c>
      <c r="C49" s="10">
        <f t="shared" si="3"/>
        <v>146342.47159736123</v>
      </c>
      <c r="D49" s="9">
        <f t="shared" si="4"/>
        <v>37485.646885436036</v>
      </c>
      <c r="E49" s="4">
        <f t="shared" si="0"/>
        <v>787198.58459415671</v>
      </c>
    </row>
    <row r="50" spans="1:5" x14ac:dyDescent="0.25">
      <c r="A50" s="3">
        <f t="shared" si="1"/>
        <v>37</v>
      </c>
      <c r="B50" s="4">
        <f t="shared" si="2"/>
        <v>787198.58459415671</v>
      </c>
      <c r="C50" s="10">
        <f t="shared" si="3"/>
        <v>150732.74574528207</v>
      </c>
      <c r="D50" s="9">
        <f t="shared" si="4"/>
        <v>31823.291942443735</v>
      </c>
      <c r="E50" s="4">
        <f t="shared" si="0"/>
        <v>668289.13079131837</v>
      </c>
    </row>
    <row r="51" spans="1:5" x14ac:dyDescent="0.25">
      <c r="A51" s="3">
        <f t="shared" si="1"/>
        <v>38</v>
      </c>
      <c r="B51" s="4">
        <f t="shared" si="2"/>
        <v>668289.13079131837</v>
      </c>
      <c r="C51" s="10">
        <f t="shared" si="3"/>
        <v>155254.72811764054</v>
      </c>
      <c r="D51" s="9">
        <f t="shared" si="4"/>
        <v>25651.720133683892</v>
      </c>
      <c r="E51" s="4">
        <f t="shared" si="0"/>
        <v>538686.12280736165</v>
      </c>
    </row>
    <row r="52" spans="1:5" x14ac:dyDescent="0.25">
      <c r="A52" s="3">
        <f t="shared" si="1"/>
        <v>39</v>
      </c>
      <c r="B52" s="4">
        <f t="shared" si="2"/>
        <v>538686.12280736165</v>
      </c>
      <c r="C52" s="10">
        <f t="shared" si="3"/>
        <v>159912.36996116975</v>
      </c>
      <c r="D52" s="9">
        <f t="shared" si="4"/>
        <v>18938.687642309593</v>
      </c>
      <c r="E52" s="4">
        <f t="shared" si="0"/>
        <v>397712.44048850145</v>
      </c>
    </row>
    <row r="53" spans="1:5" x14ac:dyDescent="0.25">
      <c r="A53" s="3">
        <f t="shared" si="1"/>
        <v>40</v>
      </c>
      <c r="B53" s="4">
        <f t="shared" si="2"/>
        <v>397712.44048850145</v>
      </c>
      <c r="C53" s="10">
        <f t="shared" si="3"/>
        <v>164709.74106000486</v>
      </c>
      <c r="D53" s="9">
        <f t="shared" si="4"/>
        <v>11650.13497142483</v>
      </c>
      <c r="E53" s="4">
        <f t="shared" si="0"/>
        <v>244652.83439992141</v>
      </c>
    </row>
    <row r="54" spans="1:5" x14ac:dyDescent="0.25">
      <c r="A54" s="3" t="str">
        <f t="shared" si="1"/>
        <v/>
      </c>
      <c r="B54" s="4" t="str">
        <f t="shared" si="2"/>
        <v/>
      </c>
      <c r="C54" s="10" t="str">
        <f t="shared" si="3"/>
        <v/>
      </c>
      <c r="D54" s="9" t="str">
        <f t="shared" si="4"/>
        <v/>
      </c>
      <c r="E54" s="4" t="str">
        <f t="shared" si="0"/>
        <v/>
      </c>
    </row>
    <row r="55" spans="1:5" x14ac:dyDescent="0.25">
      <c r="A55" s="3" t="str">
        <f t="shared" si="1"/>
        <v/>
      </c>
      <c r="B55" s="4" t="str">
        <f t="shared" si="2"/>
        <v/>
      </c>
      <c r="C55" s="10" t="str">
        <f t="shared" si="3"/>
        <v/>
      </c>
      <c r="D55" s="9" t="str">
        <f t="shared" si="4"/>
        <v/>
      </c>
      <c r="E55" s="4" t="str">
        <f t="shared" si="0"/>
        <v/>
      </c>
    </row>
    <row r="56" spans="1:5" x14ac:dyDescent="0.25">
      <c r="A56" s="3" t="str">
        <f t="shared" si="1"/>
        <v/>
      </c>
      <c r="B56" s="4" t="str">
        <f t="shared" si="2"/>
        <v/>
      </c>
      <c r="C56" s="10" t="str">
        <f t="shared" si="3"/>
        <v/>
      </c>
      <c r="D56" s="9" t="str">
        <f t="shared" si="4"/>
        <v/>
      </c>
      <c r="E56" s="4" t="str">
        <f t="shared" si="0"/>
        <v/>
      </c>
    </row>
    <row r="57" spans="1:5" x14ac:dyDescent="0.25">
      <c r="A57" s="3" t="str">
        <f t="shared" si="1"/>
        <v/>
      </c>
      <c r="B57" s="4" t="str">
        <f t="shared" si="2"/>
        <v/>
      </c>
      <c r="C57" s="10" t="str">
        <f t="shared" si="3"/>
        <v/>
      </c>
      <c r="D57" s="9" t="str">
        <f t="shared" si="4"/>
        <v/>
      </c>
      <c r="E57" s="4" t="str">
        <f t="shared" si="0"/>
        <v/>
      </c>
    </row>
    <row r="58" spans="1:5" x14ac:dyDescent="0.25">
      <c r="A58" s="3" t="str">
        <f t="shared" si="1"/>
        <v/>
      </c>
      <c r="B58" s="4" t="str">
        <f>IF(A58="","",E57)</f>
        <v/>
      </c>
      <c r="C58" s="10" t="str">
        <f t="shared" si="3"/>
        <v/>
      </c>
      <c r="D58" s="9" t="str">
        <f t="shared" si="4"/>
        <v/>
      </c>
      <c r="E58" s="4" t="str">
        <f t="shared" si="0"/>
        <v/>
      </c>
    </row>
    <row r="59" spans="1:5" x14ac:dyDescent="0.25">
      <c r="A59" s="3" t="str">
        <f t="shared" si="1"/>
        <v/>
      </c>
      <c r="B59" s="4" t="str">
        <f t="shared" ref="B59:B63" si="5">IF(A59="","",E58)</f>
        <v/>
      </c>
      <c r="C59" s="10" t="str">
        <f t="shared" si="3"/>
        <v/>
      </c>
      <c r="D59" s="9" t="str">
        <f t="shared" si="4"/>
        <v/>
      </c>
      <c r="E59" s="4" t="str">
        <f t="shared" si="0"/>
        <v/>
      </c>
    </row>
    <row r="60" spans="1:5" x14ac:dyDescent="0.25">
      <c r="A60" s="3" t="str">
        <f t="shared" si="1"/>
        <v/>
      </c>
      <c r="B60" s="4" t="str">
        <f t="shared" si="5"/>
        <v/>
      </c>
      <c r="C60" s="10" t="str">
        <f t="shared" si="3"/>
        <v/>
      </c>
      <c r="D60" s="9" t="str">
        <f t="shared" si="4"/>
        <v/>
      </c>
      <c r="E60" s="4" t="str">
        <f t="shared" si="0"/>
        <v/>
      </c>
    </row>
    <row r="61" spans="1:5" x14ac:dyDescent="0.25">
      <c r="A61" s="3" t="str">
        <f t="shared" si="1"/>
        <v/>
      </c>
      <c r="B61" s="4" t="str">
        <f t="shared" si="5"/>
        <v/>
      </c>
      <c r="C61" s="10" t="str">
        <f t="shared" si="3"/>
        <v/>
      </c>
      <c r="D61" s="9" t="str">
        <f t="shared" si="4"/>
        <v/>
      </c>
      <c r="E61" s="4" t="str">
        <f t="shared" si="0"/>
        <v/>
      </c>
    </row>
    <row r="62" spans="1:5" x14ac:dyDescent="0.25">
      <c r="A62" s="3" t="str">
        <f t="shared" si="1"/>
        <v/>
      </c>
      <c r="B62" s="4" t="str">
        <f t="shared" si="5"/>
        <v/>
      </c>
      <c r="C62" s="10" t="str">
        <f t="shared" si="3"/>
        <v/>
      </c>
      <c r="D62" s="9" t="str">
        <f t="shared" si="4"/>
        <v/>
      </c>
      <c r="E62" s="4" t="str">
        <f t="shared" si="0"/>
        <v/>
      </c>
    </row>
    <row r="63" spans="1:5" x14ac:dyDescent="0.25">
      <c r="A63" s="3" t="str">
        <f t="shared" si="1"/>
        <v/>
      </c>
      <c r="B63" s="4" t="str">
        <f t="shared" si="5"/>
        <v/>
      </c>
      <c r="C63" s="10" t="str">
        <f t="shared" si="3"/>
        <v/>
      </c>
      <c r="D63" s="9" t="str">
        <f t="shared" si="4"/>
        <v/>
      </c>
      <c r="E63" s="4" t="str">
        <f>IF(A63="","",B63+D63-C63)</f>
        <v/>
      </c>
    </row>
    <row r="64" spans="1:5" x14ac:dyDescent="0.25">
      <c r="A64" s="3" t="s">
        <v>12</v>
      </c>
      <c r="B64" s="4"/>
      <c r="C64" s="10"/>
      <c r="D64" s="9"/>
      <c r="E64" s="4"/>
    </row>
    <row r="65" spans="2:5" x14ac:dyDescent="0.25">
      <c r="B65" s="4"/>
      <c r="C65" s="10"/>
      <c r="D65" s="9"/>
      <c r="E65" s="4"/>
    </row>
    <row r="66" spans="2:5" x14ac:dyDescent="0.25">
      <c r="B66" s="4"/>
      <c r="C66" s="10"/>
      <c r="D66" s="9"/>
      <c r="E66" s="4"/>
    </row>
    <row r="67" spans="2:5" x14ac:dyDescent="0.25">
      <c r="B67" s="4"/>
      <c r="C67" s="10"/>
      <c r="D67" s="9"/>
      <c r="E67" s="4"/>
    </row>
    <row r="68" spans="2:5" x14ac:dyDescent="0.25">
      <c r="B68" s="4"/>
      <c r="C68" s="10"/>
      <c r="D68" s="9"/>
      <c r="E68" s="4"/>
    </row>
    <row r="69" spans="2:5" x14ac:dyDescent="0.25">
      <c r="B69" s="4"/>
      <c r="C69" s="10"/>
      <c r="D69" s="9"/>
      <c r="E69" s="4"/>
    </row>
    <row r="70" spans="2:5" x14ac:dyDescent="0.25">
      <c r="B70" s="4"/>
      <c r="C70" s="10"/>
      <c r="D70" s="9"/>
      <c r="E70" s="4"/>
    </row>
  </sheetData>
  <sheetProtection algorithmName="SHA-512" hashValue="PVCCDvVn0ICIaDBVFaqAa3Wb7sm92zcW29lcQyM203PyECs59EcIB65u2JORNvTPpe4FQ4RuMV25/uB6dKkdPA==" saltValue="dX0QvHV+iOn0BAKsIv5DvQ==" spinCount="100000" sheet="1" objects="1" scenarios="1"/>
  <mergeCells count="6">
    <mergeCell ref="A4:B4"/>
    <mergeCell ref="A5:B5"/>
    <mergeCell ref="A7:B7"/>
    <mergeCell ref="A8:B8"/>
    <mergeCell ref="A10:B10"/>
    <mergeCell ref="A12:B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Critical Path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2020-12-15T15:36:48Z</dcterms:created>
  <dcterms:modified xsi:type="dcterms:W3CDTF">2020-12-16T15:45:31Z</dcterms:modified>
</cp:coreProperties>
</file>